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dytkova\Desktop\"/>
    </mc:Choice>
  </mc:AlternateContent>
  <bookViews>
    <workbookView xWindow="0" yWindow="0" windowWidth="25200" windowHeight="10950"/>
  </bookViews>
  <sheets>
    <sheet name="HODNOCENÍ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8" i="2"/>
  <c r="H6" i="2"/>
  <c r="F10" i="2"/>
  <c r="F8" i="2"/>
  <c r="F6" i="2"/>
  <c r="D10" i="2"/>
  <c r="D8" i="2"/>
  <c r="D6" i="2"/>
  <c r="E4" i="2" l="1"/>
  <c r="H16" i="2"/>
  <c r="H14" i="2"/>
  <c r="H12" i="2"/>
  <c r="G4" i="2" l="1"/>
  <c r="I10" i="2"/>
  <c r="I4" i="2"/>
  <c r="H4" i="2" s="1"/>
  <c r="D12" i="2"/>
  <c r="D14" i="2"/>
  <c r="D16" i="2"/>
  <c r="F12" i="2"/>
  <c r="F14" i="2"/>
  <c r="F16" i="2"/>
  <c r="G10" i="2" l="1"/>
  <c r="E10" i="2"/>
  <c r="H17" i="2"/>
  <c r="F4" i="2" l="1"/>
  <c r="D4" i="2"/>
  <c r="D17" i="2" l="1"/>
  <c r="F17" i="2"/>
</calcChain>
</file>

<file path=xl/sharedStrings.xml><?xml version="1.0" encoding="utf-8"?>
<sst xmlns="http://schemas.openxmlformats.org/spreadsheetml/2006/main" count="60" uniqueCount="24">
  <si>
    <t>Váha kritéria</t>
  </si>
  <si>
    <t>přepočet na body</t>
  </si>
  <si>
    <t>Podaná nabídka</t>
  </si>
  <si>
    <t>získané body celkem</t>
  </si>
  <si>
    <t>POŘADÍ</t>
  </si>
  <si>
    <t>Nabídková cena</t>
  </si>
  <si>
    <t>Celkem A1+A2</t>
  </si>
  <si>
    <t>Stabilita pracovního týmu</t>
  </si>
  <si>
    <t>Celkem A+B+C</t>
  </si>
  <si>
    <t>Získané body celkem</t>
  </si>
  <si>
    <t>Dílčí kritérium hodnocení B - podíl zaměstnanců v pracovním poměru</t>
  </si>
  <si>
    <t>Dílčí kritérium hodnocení C - podíl zaměstnanců v pracovním poměru se smlouvou na dobu neurčitou</t>
  </si>
  <si>
    <t>BODY CELKEM</t>
  </si>
  <si>
    <t>Dílčí kritérium hodnocení A2 - Cena za dodávku spotřebního a hygienického materiálu</t>
  </si>
  <si>
    <t>Dílčí kritérium hodnocení A1 - Cena za 1 kalendářní měsíc poskytování služeb - měsíční paušál za všechny objekty</t>
  </si>
  <si>
    <t>Dílčí kritérium hodnocení A - míra retence pracovníků úklidových služeb</t>
  </si>
  <si>
    <t xml:space="preserve">HODNOCENÍ  </t>
  </si>
  <si>
    <t>Průměrný počet pracovníků úklidových služeb</t>
  </si>
  <si>
    <t>Průměrný počet pracovníků v pracovním poměru</t>
  </si>
  <si>
    <t>Průměrný počet pracovníků  na dobu neurčitou</t>
  </si>
  <si>
    <t>Průměrný počet ukončených spoluprací</t>
  </si>
  <si>
    <t>Nabídka č. 3 -  TREKVILA</t>
  </si>
  <si>
    <t>Nabídka č. 5 -  SAXANA</t>
  </si>
  <si>
    <t>Nabídka č. 4 -  CLQ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</si>
</sst>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6">
    <xf numFmtId="0" fontId="0" fillId="0" borderId="0" xfId="0"/>
    <xf numFmtId="9" fontId="2" fillId="0" borderId="7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 wrapText="1"/>
    </xf>
    <xf numFmtId="9" fontId="2" fillId="2" borderId="7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9" fontId="1" fillId="4" borderId="3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/>
    </xf>
    <xf numFmtId="9" fontId="1" fillId="5" borderId="7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/>
    </xf>
    <xf numFmtId="2" fontId="0" fillId="0" borderId="27" xfId="0" applyNumberFormat="1" applyBorder="1" applyAlignment="1">
      <alignment horizontal="center"/>
    </xf>
    <xf numFmtId="2" fontId="0" fillId="0" borderId="26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workbookViewId="0">
      <selection activeCell="K18" sqref="K18"/>
    </sheetView>
  </sheetViews>
  <sheetFormatPr defaultRowHeight="15" x14ac:dyDescent="0.25"/>
  <cols>
    <col min="1" max="1" width="7.5703125" customWidth="1"/>
    <col min="2" max="2" width="35.42578125" customWidth="1"/>
    <col min="3" max="3" width="10.42578125" customWidth="1"/>
    <col min="4" max="4" width="10.7109375" customWidth="1"/>
    <col min="5" max="5" width="16.7109375" customWidth="1"/>
    <col min="6" max="6" width="10.42578125" customWidth="1"/>
    <col min="7" max="7" width="18.140625" customWidth="1"/>
    <col min="8" max="8" width="11.42578125" customWidth="1"/>
    <col min="9" max="9" width="18.140625" customWidth="1"/>
  </cols>
  <sheetData>
    <row r="1" spans="1:9" ht="33.75" customHeight="1" thickBot="1" x14ac:dyDescent="0.3">
      <c r="A1" s="60" t="s">
        <v>16</v>
      </c>
      <c r="B1" s="60"/>
      <c r="C1" s="60"/>
    </row>
    <row r="2" spans="1:9" ht="31.5" customHeight="1" thickBot="1" x14ac:dyDescent="0.3">
      <c r="A2" s="61" t="s">
        <v>5</v>
      </c>
      <c r="B2" s="62"/>
      <c r="C2" s="65" t="s">
        <v>0</v>
      </c>
      <c r="D2" s="42" t="s">
        <v>21</v>
      </c>
      <c r="E2" s="43"/>
      <c r="F2" s="46" t="s">
        <v>23</v>
      </c>
      <c r="G2" s="47"/>
      <c r="H2" s="42" t="s">
        <v>22</v>
      </c>
      <c r="I2" s="43"/>
    </row>
    <row r="3" spans="1:9" ht="32.25" thickBot="1" x14ac:dyDescent="0.3">
      <c r="A3" s="63"/>
      <c r="B3" s="64"/>
      <c r="C3" s="66"/>
      <c r="D3" s="21" t="s">
        <v>1</v>
      </c>
      <c r="E3" s="22" t="s">
        <v>3</v>
      </c>
      <c r="F3" s="7" t="s">
        <v>1</v>
      </c>
      <c r="G3" s="8" t="s">
        <v>3</v>
      </c>
      <c r="H3" s="25" t="s">
        <v>1</v>
      </c>
      <c r="I3" s="26" t="s">
        <v>3</v>
      </c>
    </row>
    <row r="4" spans="1:9" ht="27.75" customHeight="1" thickBot="1" x14ac:dyDescent="0.3">
      <c r="A4" s="67" t="s">
        <v>6</v>
      </c>
      <c r="B4" s="68"/>
      <c r="C4" s="3">
        <v>0.8</v>
      </c>
      <c r="D4" s="11">
        <f>E4*80%</f>
        <v>71.071056234796274</v>
      </c>
      <c r="E4" s="2">
        <f>D6+D8</f>
        <v>88.838820293495345</v>
      </c>
      <c r="F4" s="11">
        <f>G4*80%</f>
        <v>76.529555921931575</v>
      </c>
      <c r="G4" s="14">
        <f>F6+F8</f>
        <v>95.661944902414461</v>
      </c>
      <c r="H4" s="11">
        <f>I4*80%</f>
        <v>75.0774038122223</v>
      </c>
      <c r="I4" s="14">
        <f>H6+H8</f>
        <v>93.846754765277865</v>
      </c>
    </row>
    <row r="5" spans="1:9" ht="30" customHeight="1" thickBot="1" x14ac:dyDescent="0.3">
      <c r="A5" s="54" t="s">
        <v>14</v>
      </c>
      <c r="B5" s="55"/>
      <c r="C5" s="4" t="s">
        <v>0</v>
      </c>
      <c r="D5" s="9" t="s">
        <v>1</v>
      </c>
      <c r="E5" s="13" t="s">
        <v>2</v>
      </c>
      <c r="F5" s="9" t="s">
        <v>1</v>
      </c>
      <c r="G5" s="13" t="s">
        <v>2</v>
      </c>
      <c r="H5" s="24" t="s">
        <v>1</v>
      </c>
      <c r="I5" s="23" t="s">
        <v>2</v>
      </c>
    </row>
    <row r="6" spans="1:9" ht="23.25" customHeight="1" thickBot="1" x14ac:dyDescent="0.3">
      <c r="A6" s="56"/>
      <c r="B6" s="57"/>
      <c r="C6" s="1">
        <v>0.8</v>
      </c>
      <c r="D6" s="2">
        <f>80%*100*MIN($E$6,$G$6,$I$6)/E6</f>
        <v>68.838820293495345</v>
      </c>
      <c r="E6" s="6">
        <v>378192.71</v>
      </c>
      <c r="F6" s="2">
        <f>80%*100*MIN($E$6,$G$6,$I$6)/G6</f>
        <v>80</v>
      </c>
      <c r="G6" s="6">
        <v>325429.25</v>
      </c>
      <c r="H6" s="2">
        <f>80%*100*MIN($E$6,$G$6,$I$6)/I6</f>
        <v>75.187286358075511</v>
      </c>
      <c r="I6" s="6">
        <v>346259.87</v>
      </c>
    </row>
    <row r="7" spans="1:9" ht="32.25" customHeight="1" thickBot="1" x14ac:dyDescent="0.3">
      <c r="A7" s="54" t="s">
        <v>13</v>
      </c>
      <c r="B7" s="55"/>
      <c r="C7" s="4" t="s">
        <v>0</v>
      </c>
      <c r="D7" s="9" t="s">
        <v>1</v>
      </c>
      <c r="E7" s="13" t="s">
        <v>2</v>
      </c>
      <c r="F7" s="9" t="s">
        <v>1</v>
      </c>
      <c r="G7" s="13" t="s">
        <v>2</v>
      </c>
      <c r="H7" s="24" t="s">
        <v>1</v>
      </c>
      <c r="I7" s="23" t="s">
        <v>2</v>
      </c>
    </row>
    <row r="8" spans="1:9" ht="22.5" customHeight="1" thickBot="1" x14ac:dyDescent="0.3">
      <c r="A8" s="56"/>
      <c r="B8" s="57"/>
      <c r="C8" s="1">
        <v>0.2</v>
      </c>
      <c r="D8" s="27">
        <f>20%*100*MIN($E$8,$G$8,$I$8)/E8</f>
        <v>20</v>
      </c>
      <c r="E8" s="19">
        <v>39565.910000000003</v>
      </c>
      <c r="F8" s="27">
        <f>20%*100*MIN($E$8,$G$8,$I$8)/G8</f>
        <v>15.661944902414454</v>
      </c>
      <c r="G8" s="20">
        <v>50524.9</v>
      </c>
      <c r="H8" s="27">
        <f>20%*100*MIN($E$8,$G$8,$I$8)/I8</f>
        <v>18.659468407202347</v>
      </c>
      <c r="I8" s="20">
        <v>42408.4</v>
      </c>
    </row>
    <row r="9" spans="1:9" ht="32.25" customHeight="1" thickBot="1" x14ac:dyDescent="0.3">
      <c r="A9" s="46" t="s">
        <v>7</v>
      </c>
      <c r="B9" s="47"/>
      <c r="C9" s="12" t="s">
        <v>0</v>
      </c>
      <c r="D9" s="7" t="s">
        <v>1</v>
      </c>
      <c r="E9" s="5" t="s">
        <v>9</v>
      </c>
      <c r="F9" s="7" t="s">
        <v>1</v>
      </c>
      <c r="G9" s="5" t="s">
        <v>9</v>
      </c>
      <c r="H9" s="25" t="s">
        <v>1</v>
      </c>
      <c r="I9" s="5" t="s">
        <v>9</v>
      </c>
    </row>
    <row r="10" spans="1:9" ht="24" customHeight="1" thickBot="1" x14ac:dyDescent="0.3">
      <c r="A10" s="58" t="s">
        <v>8</v>
      </c>
      <c r="B10" s="59"/>
      <c r="C10" s="10">
        <v>0.2</v>
      </c>
      <c r="D10" s="11">
        <f>E10/MAX($E$10,$G$10,$I$10)*20%*100</f>
        <v>13.333333333333334</v>
      </c>
      <c r="E10" s="2">
        <f>D12+D14+D16</f>
        <v>2</v>
      </c>
      <c r="F10" s="11">
        <f>G10/MAX($E$10,$G$10,$I$10)*20%*100</f>
        <v>20</v>
      </c>
      <c r="G10" s="2">
        <f>F12+F14+F16</f>
        <v>3</v>
      </c>
      <c r="H10" s="11">
        <f>I10/MAX($E$10,$G$10,$I$10)*20%*100</f>
        <v>20</v>
      </c>
      <c r="I10" s="2">
        <f>H12+H14+H16</f>
        <v>3</v>
      </c>
    </row>
    <row r="11" spans="1:9" ht="25.5" customHeight="1" thickBot="1" x14ac:dyDescent="0.3">
      <c r="A11" s="54" t="s">
        <v>15</v>
      </c>
      <c r="B11" s="73"/>
      <c r="C11" s="55"/>
      <c r="D11" s="34" t="s">
        <v>2</v>
      </c>
      <c r="E11" s="35"/>
      <c r="F11" s="34" t="s">
        <v>2</v>
      </c>
      <c r="G11" s="35"/>
      <c r="H11" s="34" t="s">
        <v>2</v>
      </c>
      <c r="I11" s="35"/>
    </row>
    <row r="12" spans="1:9" ht="24" customHeight="1" thickBot="1" x14ac:dyDescent="0.3">
      <c r="A12" s="56"/>
      <c r="B12" s="74"/>
      <c r="C12" s="57"/>
      <c r="D12" s="44">
        <f t="shared" ref="D12" si="0">(D22-D23)/D22</f>
        <v>0.81081081081081086</v>
      </c>
      <c r="E12" s="45"/>
      <c r="F12" s="44">
        <f>(F22-F23)/F22</f>
        <v>1</v>
      </c>
      <c r="G12" s="45"/>
      <c r="H12" s="44">
        <f>(H22-H23)/H22</f>
        <v>1</v>
      </c>
      <c r="I12" s="45"/>
    </row>
    <row r="13" spans="1:9" ht="24.75" customHeight="1" thickBot="1" x14ac:dyDescent="0.3">
      <c r="A13" s="54" t="s">
        <v>10</v>
      </c>
      <c r="B13" s="73"/>
      <c r="C13" s="55"/>
      <c r="D13" s="75" t="s">
        <v>2</v>
      </c>
      <c r="E13" s="35"/>
      <c r="F13" s="34" t="s">
        <v>2</v>
      </c>
      <c r="G13" s="35"/>
      <c r="H13" s="34" t="s">
        <v>2</v>
      </c>
      <c r="I13" s="35"/>
    </row>
    <row r="14" spans="1:9" ht="22.5" customHeight="1" thickBot="1" x14ac:dyDescent="0.3">
      <c r="A14" s="56"/>
      <c r="B14" s="74"/>
      <c r="C14" s="57"/>
      <c r="D14" s="36">
        <f>D24/D22</f>
        <v>1</v>
      </c>
      <c r="E14" s="37"/>
      <c r="F14" s="36">
        <f>F24/F22</f>
        <v>1</v>
      </c>
      <c r="G14" s="37"/>
      <c r="H14" s="36">
        <f>H24/H22</f>
        <v>1</v>
      </c>
      <c r="I14" s="37"/>
    </row>
    <row r="15" spans="1:9" ht="21.75" customHeight="1" thickBot="1" x14ac:dyDescent="0.3">
      <c r="A15" s="54" t="s">
        <v>11</v>
      </c>
      <c r="B15" s="73"/>
      <c r="C15" s="55"/>
      <c r="D15" s="75" t="s">
        <v>2</v>
      </c>
      <c r="E15" s="35"/>
      <c r="F15" s="34" t="s">
        <v>2</v>
      </c>
      <c r="G15" s="35"/>
      <c r="H15" s="34" t="s">
        <v>2</v>
      </c>
      <c r="I15" s="35"/>
    </row>
    <row r="16" spans="1:9" ht="22.5" customHeight="1" thickBot="1" x14ac:dyDescent="0.3">
      <c r="A16" s="56"/>
      <c r="B16" s="74"/>
      <c r="C16" s="57"/>
      <c r="D16" s="36">
        <f t="shared" ref="D16" si="1">D25/D24</f>
        <v>0.1891891891891892</v>
      </c>
      <c r="E16" s="37"/>
      <c r="F16" s="36">
        <f t="shared" ref="F16:H16" si="2">F25/F24</f>
        <v>1</v>
      </c>
      <c r="G16" s="37"/>
      <c r="H16" s="36">
        <f t="shared" si="2"/>
        <v>1</v>
      </c>
      <c r="I16" s="37"/>
    </row>
    <row r="17" spans="1:9" ht="27.75" customHeight="1" thickBot="1" x14ac:dyDescent="0.3">
      <c r="A17" s="42" t="s">
        <v>12</v>
      </c>
      <c r="B17" s="72"/>
      <c r="C17" s="43"/>
      <c r="D17" s="38">
        <f>SUM(D4+D10)</f>
        <v>84.404389568129602</v>
      </c>
      <c r="E17" s="39"/>
      <c r="F17" s="38">
        <f>SUM(F4+F10)</f>
        <v>96.529555921931575</v>
      </c>
      <c r="G17" s="39"/>
      <c r="H17" s="38">
        <f>SUM(H4+H10)</f>
        <v>95.0774038122223</v>
      </c>
      <c r="I17" s="39"/>
    </row>
    <row r="18" spans="1:9" ht="28.5" customHeight="1" thickBot="1" x14ac:dyDescent="0.3">
      <c r="A18" s="69" t="s">
        <v>4</v>
      </c>
      <c r="B18" s="70"/>
      <c r="C18" s="71"/>
      <c r="D18" s="40">
        <v>3</v>
      </c>
      <c r="E18" s="41"/>
      <c r="F18" s="40">
        <v>1</v>
      </c>
      <c r="G18" s="41"/>
      <c r="H18" s="40">
        <v>2</v>
      </c>
      <c r="I18" s="41"/>
    </row>
    <row r="20" spans="1:9" ht="15.75" thickBot="1" x14ac:dyDescent="0.3"/>
    <row r="21" spans="1:9" ht="16.5" customHeight="1" thickBot="1" x14ac:dyDescent="0.3">
      <c r="B21" s="15" t="s">
        <v>7</v>
      </c>
      <c r="D21" s="42" t="s">
        <v>21</v>
      </c>
      <c r="E21" s="43"/>
      <c r="F21" s="46" t="s">
        <v>23</v>
      </c>
      <c r="G21" s="47"/>
      <c r="H21" s="42" t="s">
        <v>22</v>
      </c>
      <c r="I21" s="43"/>
    </row>
    <row r="22" spans="1:9" ht="15.75" x14ac:dyDescent="0.25">
      <c r="A22" s="16">
        <v>1</v>
      </c>
      <c r="B22" s="48" t="s">
        <v>17</v>
      </c>
      <c r="C22" s="49"/>
      <c r="D22" s="28">
        <v>37</v>
      </c>
      <c r="E22" s="29"/>
      <c r="F22" s="28">
        <v>72</v>
      </c>
      <c r="G22" s="29"/>
      <c r="H22" s="28">
        <v>91</v>
      </c>
      <c r="I22" s="29"/>
    </row>
    <row r="23" spans="1:9" ht="15.75" x14ac:dyDescent="0.25">
      <c r="A23" s="17">
        <v>2</v>
      </c>
      <c r="B23" s="50" t="s">
        <v>20</v>
      </c>
      <c r="C23" s="51"/>
      <c r="D23" s="30">
        <v>7</v>
      </c>
      <c r="E23" s="31"/>
      <c r="F23" s="30">
        <v>0</v>
      </c>
      <c r="G23" s="31"/>
      <c r="H23" s="30">
        <v>0</v>
      </c>
      <c r="I23" s="31"/>
    </row>
    <row r="24" spans="1:9" ht="15.75" x14ac:dyDescent="0.25">
      <c r="A24" s="17">
        <v>3</v>
      </c>
      <c r="B24" s="50" t="s">
        <v>18</v>
      </c>
      <c r="C24" s="51"/>
      <c r="D24" s="30">
        <v>37</v>
      </c>
      <c r="E24" s="31"/>
      <c r="F24" s="30">
        <v>72</v>
      </c>
      <c r="G24" s="31"/>
      <c r="H24" s="30">
        <v>91</v>
      </c>
      <c r="I24" s="31"/>
    </row>
    <row r="25" spans="1:9" ht="16.5" thickBot="1" x14ac:dyDescent="0.3">
      <c r="A25" s="18">
        <v>4</v>
      </c>
      <c r="B25" s="52" t="s">
        <v>19</v>
      </c>
      <c r="C25" s="53"/>
      <c r="D25" s="32">
        <v>7</v>
      </c>
      <c r="E25" s="33"/>
      <c r="F25" s="32">
        <v>72</v>
      </c>
      <c r="G25" s="33"/>
      <c r="H25" s="32">
        <v>91</v>
      </c>
      <c r="I25" s="33"/>
    </row>
  </sheetData>
  <mergeCells count="59">
    <mergeCell ref="D18:E18"/>
    <mergeCell ref="F18:G18"/>
    <mergeCell ref="F14:G14"/>
    <mergeCell ref="F15:G15"/>
    <mergeCell ref="F16:G16"/>
    <mergeCell ref="D17:E17"/>
    <mergeCell ref="F17:G17"/>
    <mergeCell ref="D14:E14"/>
    <mergeCell ref="D15:E15"/>
    <mergeCell ref="D16:E16"/>
    <mergeCell ref="D2:E2"/>
    <mergeCell ref="F2:G2"/>
    <mergeCell ref="F11:G11"/>
    <mergeCell ref="F12:G12"/>
    <mergeCell ref="F13:G13"/>
    <mergeCell ref="D11:E11"/>
    <mergeCell ref="D12:E12"/>
    <mergeCell ref="D13:E13"/>
    <mergeCell ref="A10:B10"/>
    <mergeCell ref="A9:B9"/>
    <mergeCell ref="A1:C1"/>
    <mergeCell ref="A5:B6"/>
    <mergeCell ref="A7:B8"/>
    <mergeCell ref="A2:B3"/>
    <mergeCell ref="C2:C3"/>
    <mergeCell ref="A4:B4"/>
    <mergeCell ref="B24:C24"/>
    <mergeCell ref="B25:C25"/>
    <mergeCell ref="A18:C18"/>
    <mergeCell ref="A17:C17"/>
    <mergeCell ref="A11:C12"/>
    <mergeCell ref="A13:C14"/>
    <mergeCell ref="A15:C16"/>
    <mergeCell ref="D21:E21"/>
    <mergeCell ref="F21:G21"/>
    <mergeCell ref="F22:G22"/>
    <mergeCell ref="F23:G23"/>
    <mergeCell ref="B22:C22"/>
    <mergeCell ref="B23:C23"/>
    <mergeCell ref="F24:G24"/>
    <mergeCell ref="F25:G25"/>
    <mergeCell ref="D22:E22"/>
    <mergeCell ref="D23:E23"/>
    <mergeCell ref="D24:E24"/>
    <mergeCell ref="D25:E25"/>
    <mergeCell ref="H2:I2"/>
    <mergeCell ref="H11:I11"/>
    <mergeCell ref="H12:I12"/>
    <mergeCell ref="H13:I13"/>
    <mergeCell ref="H14:I14"/>
    <mergeCell ref="H22:I22"/>
    <mergeCell ref="H23:I23"/>
    <mergeCell ref="H24:I24"/>
    <mergeCell ref="H25:I25"/>
    <mergeCell ref="H15:I15"/>
    <mergeCell ref="H16:I16"/>
    <mergeCell ref="H17:I17"/>
    <mergeCell ref="H18:I18"/>
    <mergeCell ref="H21:I21"/>
  </mergeCells>
  <pageMargins left="0.7" right="0.7" top="0.78740157499999996" bottom="0.78740157499999996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HODNOCENÍ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Kodýtková Zdeňka</cp:lastModifiedBy>
  <cp:lastPrinted>2023-07-27T09:05:51Z</cp:lastPrinted>
  <dcterms:created xsi:type="dcterms:W3CDTF">2022-11-14T10:17:18Z</dcterms:created>
  <dcterms:modified xsi:type="dcterms:W3CDTF">2025-07-22T09:22:04Z</dcterms:modified>
</cp:coreProperties>
</file>