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9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'List1'!$A$1:$J$25</definedName>
  </definedNames>
  <calcPr calcId="152511"/>
</workbook>
</file>

<file path=xl/sharedStrings.xml><?xml version="1.0" encoding="utf-8"?>
<sst xmlns="http://schemas.openxmlformats.org/spreadsheetml/2006/main" count="34" uniqueCount="31">
  <si>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</si>
  <si>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</si>
  <si>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</si>
  <si>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</si>
  <si>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</si>
  <si>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</si>
  <si>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</si>
  <si>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</si>
  <si>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</si>
  <si>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</si>
  <si>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</si>
  <si>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</si>
  <si>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Pravé vnější zrcátko s držákem</t>
  </si>
  <si>
    <t>Součet celkem</t>
  </si>
  <si>
    <t>Počet dílů</t>
  </si>
  <si>
    <t>Celkem (Kč)</t>
  </si>
  <si>
    <t>Jednotková cena (Kč)</t>
  </si>
  <si>
    <t>Vybrané náhradní díly - garantované ceny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</si>
  <si>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</si>
  <si>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</si>
  <si>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</si>
  <si>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Maximální obsaditelnost</t>
  </si>
  <si>
    <t>Počet bezb. přístupných sedaček</t>
  </si>
  <si>
    <t>Nabídková cena vozidla bez DPH (bod 2.1.4. přílohy č. 1 zadávací dokumentace)</t>
  </si>
  <si>
    <t>Hodnotící kritérium (součet hodnot v řádku 2, 3 a 25)</t>
  </si>
  <si>
    <t>Údaj vyhovuje specifikaci 2.2.1.</t>
  </si>
  <si>
    <t>Údaj vyhovuje specifikaci 2.2.3.</t>
  </si>
  <si>
    <t>Délka vozidla (mm)</t>
  </si>
  <si>
    <t>Šířka vozidla (mm)</t>
  </si>
  <si>
    <t>Garantované náklady na PHM (bod 7.1. přílohy č.1 zadávací dokumentace)</t>
  </si>
  <si>
    <t>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</si>
</sst>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2" borderId="4" xfId="0" applyNumberFormat="1" applyFill="1" applyBorder="1" applyAlignment="1" applyProtection="1">
      <alignment vertical="center"/>
      <protection locked="0"/>
    </xf>
    <xf numFmtId="3" fontId="0" fillId="0" borderId="4" xfId="0" applyNumberFormat="1" applyBorder="1" applyAlignment="1">
      <alignment vertical="center"/>
    </xf>
    <xf numFmtId="164" fontId="0" fillId="0" borderId="4" xfId="0" applyNumberFormat="1" applyBorder="1" applyAlignment="1" applyProtection="1">
      <alignment vertical="center"/>
      <protection hidden="1"/>
    </xf>
    <xf numFmtId="164" fontId="0" fillId="0" borderId="5" xfId="0" applyNumberFormat="1" applyBorder="1" applyAlignment="1" applyProtection="1">
      <alignment vertical="center"/>
      <protection hidden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4" fontId="3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0" fillId="2" borderId="14" xfId="0" applyNumberFormat="1" applyFill="1" applyBorder="1" applyAlignment="1" applyProtection="1">
      <alignment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164" fontId="2" fillId="0" borderId="17" xfId="0" applyNumberFormat="1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164" fontId="2" fillId="2" borderId="17" xfId="0" applyNumberFormat="1" applyFont="1" applyFill="1" applyBorder="1" applyAlignment="1" applyProtection="1">
      <alignment vertical="center"/>
      <protection locked="0"/>
    </xf>
    <xf numFmtId="164" fontId="2" fillId="2" borderId="18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SheetLayoutView="107" workbookViewId="0" topLeftCell="A1">
      <selection activeCell="O19" sqref="O19"/>
    </sheetView>
  </sheetViews>
  <sheetFormatPr defaultColWidth="9.140625" defaultRowHeight="15"/>
  <cols>
    <col min="1" max="1" width="9.57421875" style="0" customWidth="1"/>
  </cols>
  <sheetData>
    <row r="1" spans="1:10" s="1" customFormat="1" ht="16.5" thickBot="1" thickTop="1">
      <c r="A1" s="34" t="s">
        <v>24</v>
      </c>
      <c r="B1" s="35"/>
      <c r="C1" s="35"/>
      <c r="D1" s="35"/>
      <c r="E1" s="36"/>
      <c r="F1" s="36"/>
      <c r="G1" s="36"/>
      <c r="H1" s="36"/>
      <c r="I1" s="37">
        <f>I25+I2+I3</f>
        <v>0</v>
      </c>
      <c r="J1" s="38"/>
    </row>
    <row r="2" spans="1:10" s="1" customFormat="1" ht="16.5" thickBot="1" thickTop="1">
      <c r="A2" s="34" t="s">
        <v>23</v>
      </c>
      <c r="B2" s="35"/>
      <c r="C2" s="35"/>
      <c r="D2" s="35"/>
      <c r="E2" s="36"/>
      <c r="F2" s="36"/>
      <c r="G2" s="36"/>
      <c r="H2" s="36"/>
      <c r="I2" s="47"/>
      <c r="J2" s="48"/>
    </row>
    <row r="3" spans="1:10" s="1" customFormat="1" ht="16.5" thickBot="1" thickTop="1">
      <c r="A3" s="34" t="s">
        <v>29</v>
      </c>
      <c r="B3" s="35"/>
      <c r="C3" s="35"/>
      <c r="D3" s="35"/>
      <c r="E3" s="36"/>
      <c r="F3" s="36"/>
      <c r="G3" s="36"/>
      <c r="H3" s="36"/>
      <c r="I3" s="47"/>
      <c r="J3" s="48"/>
    </row>
    <row r="4" spans="1:10" s="1" customFormat="1" ht="16.5" thickBot="1" thickTop="1">
      <c r="A4" s="34" t="s">
        <v>19</v>
      </c>
      <c r="B4" s="35"/>
      <c r="C4" s="35"/>
      <c r="D4" s="35"/>
      <c r="E4" s="36"/>
      <c r="F4" s="36"/>
      <c r="G4" s="36"/>
      <c r="H4" s="36"/>
      <c r="I4" s="47"/>
      <c r="J4" s="48"/>
    </row>
    <row r="5" spans="1:10" s="1" customFormat="1" ht="16.5" thickBot="1" thickTop="1">
      <c r="A5" s="34" t="s">
        <v>20</v>
      </c>
      <c r="B5" s="35"/>
      <c r="C5" s="35"/>
      <c r="D5" s="35"/>
      <c r="E5" s="36"/>
      <c r="F5" s="36"/>
      <c r="G5" s="36"/>
      <c r="H5" s="36"/>
      <c r="I5" s="37" t="str">
        <f>IF(I2&gt;0,IF((I4/I2)&gt;0.180001,"NE","ANO")," ")</f>
        <v xml:space="preserve"> </v>
      </c>
      <c r="J5" s="38"/>
    </row>
    <row r="6" spans="1:10" s="1" customFormat="1" ht="15.75" thickTop="1">
      <c r="A6" s="39" t="s">
        <v>27</v>
      </c>
      <c r="B6" s="40"/>
      <c r="C6" s="40"/>
      <c r="D6" s="41"/>
      <c r="E6" s="42"/>
      <c r="F6" s="39" t="s">
        <v>25</v>
      </c>
      <c r="G6" s="40"/>
      <c r="H6" s="40"/>
      <c r="I6" s="43" t="str">
        <f>IF(AND(D6&gt;17799,D6&lt;18751),"ANO","NE")</f>
        <v>NE</v>
      </c>
      <c r="J6" s="44"/>
    </row>
    <row r="7" spans="1:10" s="1" customFormat="1" ht="15">
      <c r="A7" s="24" t="s">
        <v>28</v>
      </c>
      <c r="B7" s="25"/>
      <c r="C7" s="25"/>
      <c r="D7" s="22"/>
      <c r="E7" s="23"/>
      <c r="F7" s="24" t="s">
        <v>25</v>
      </c>
      <c r="G7" s="25"/>
      <c r="H7" s="25"/>
      <c r="I7" s="45" t="str">
        <f>IF(AND(D7&gt;2499,D7&lt;2551),"ANO","NE")</f>
        <v>NE</v>
      </c>
      <c r="J7" s="46"/>
    </row>
    <row r="8" spans="1:10" s="1" customFormat="1" ht="15">
      <c r="A8" s="24" t="s">
        <v>21</v>
      </c>
      <c r="B8" s="25"/>
      <c r="C8" s="25"/>
      <c r="D8" s="22"/>
      <c r="E8" s="23"/>
      <c r="F8" s="24" t="s">
        <v>26</v>
      </c>
      <c r="G8" s="25"/>
      <c r="H8" s="25"/>
      <c r="I8" s="26" t="str">
        <f>IF(D8&gt;139,"ANO","NE")</f>
        <v>NE</v>
      </c>
      <c r="J8" s="27"/>
    </row>
    <row r="9" spans="1:10" s="1" customFormat="1" ht="15">
      <c r="A9" s="24" t="s">
        <v>18</v>
      </c>
      <c r="B9" s="25"/>
      <c r="C9" s="25"/>
      <c r="D9" s="22"/>
      <c r="E9" s="23"/>
      <c r="F9" s="24" t="s">
        <v>26</v>
      </c>
      <c r="G9" s="25"/>
      <c r="H9" s="25"/>
      <c r="I9" s="26" t="str">
        <f>IF(D9&gt;39,"ANO","NE")</f>
        <v>NE</v>
      </c>
      <c r="J9" s="27"/>
    </row>
    <row r="10" spans="1:10" ht="15" customHeight="1">
      <c r="A10" s="28" t="s">
        <v>22</v>
      </c>
      <c r="B10" s="29"/>
      <c r="C10" s="29"/>
      <c r="D10" s="30"/>
      <c r="E10" s="31"/>
      <c r="F10" s="28" t="s">
        <v>26</v>
      </c>
      <c r="G10" s="29"/>
      <c r="H10" s="29"/>
      <c r="I10" s="32" t="str">
        <f>IF(D10&gt;9,"ANO","NE")</f>
        <v>NE</v>
      </c>
      <c r="J10" s="33"/>
    </row>
    <row r="11" spans="1:10" ht="16.5" thickBot="1">
      <c r="A11" s="17" t="s">
        <v>30</v>
      </c>
      <c r="B11" s="18"/>
      <c r="C11" s="19" t="s">
        <v>17</v>
      </c>
      <c r="D11" s="20"/>
      <c r="E11" s="20"/>
      <c r="F11" s="20"/>
      <c r="G11" s="20"/>
      <c r="H11" s="20"/>
      <c r="I11" s="20"/>
      <c r="J11" s="21"/>
    </row>
    <row r="12" spans="1:10" ht="15.75" thickTop="1">
      <c r="A12" s="13" t="s">
        <v>1</v>
      </c>
      <c r="B12" s="14"/>
      <c r="C12" s="14"/>
      <c r="D12" s="14"/>
      <c r="E12" s="15" t="s">
        <v>16</v>
      </c>
      <c r="F12" s="15"/>
      <c r="G12" s="15" t="s">
        <v>14</v>
      </c>
      <c r="H12" s="15"/>
      <c r="I12" s="15" t="s">
        <v>15</v>
      </c>
      <c r="J12" s="16"/>
    </row>
    <row r="13" spans="1:10" ht="15">
      <c r="A13" s="4" t="s">
        <v>0</v>
      </c>
      <c r="B13" s="5"/>
      <c r="C13" s="5"/>
      <c r="D13" s="5"/>
      <c r="E13" s="6"/>
      <c r="F13" s="6"/>
      <c r="G13" s="7">
        <v>4</v>
      </c>
      <c r="H13" s="7"/>
      <c r="I13" s="8">
        <f>E13*G13</f>
        <v>0</v>
      </c>
      <c r="J13" s="9"/>
    </row>
    <row r="14" spans="1:10" ht="15">
      <c r="A14" s="4" t="s">
        <v>2</v>
      </c>
      <c r="B14" s="5"/>
      <c r="C14" s="5"/>
      <c r="D14" s="5"/>
      <c r="E14" s="6"/>
      <c r="F14" s="6"/>
      <c r="G14" s="7">
        <v>1</v>
      </c>
      <c r="H14" s="7"/>
      <c r="I14" s="8">
        <f aca="true" t="shared" si="0" ref="I14:I24">E14*G14</f>
        <v>0</v>
      </c>
      <c r="J14" s="9"/>
    </row>
    <row r="15" spans="1:10" ht="15">
      <c r="A15" s="4" t="s">
        <v>3</v>
      </c>
      <c r="B15" s="5"/>
      <c r="C15" s="5"/>
      <c r="D15" s="5"/>
      <c r="E15" s="6"/>
      <c r="F15" s="6"/>
      <c r="G15" s="7">
        <v>1</v>
      </c>
      <c r="H15" s="7"/>
      <c r="I15" s="8">
        <f t="shared" si="0"/>
        <v>0</v>
      </c>
      <c r="J15" s="9"/>
    </row>
    <row r="16" spans="1:10" ht="15">
      <c r="A16" s="4" t="s">
        <v>4</v>
      </c>
      <c r="B16" s="5"/>
      <c r="C16" s="5"/>
      <c r="D16" s="5"/>
      <c r="E16" s="6"/>
      <c r="F16" s="6"/>
      <c r="G16" s="7">
        <v>1</v>
      </c>
      <c r="H16" s="7"/>
      <c r="I16" s="8">
        <f t="shared" si="0"/>
        <v>0</v>
      </c>
      <c r="J16" s="9"/>
    </row>
    <row r="17" spans="1:10" ht="15">
      <c r="A17" s="4" t="s">
        <v>12</v>
      </c>
      <c r="B17" s="5"/>
      <c r="C17" s="5"/>
      <c r="D17" s="5"/>
      <c r="E17" s="6"/>
      <c r="F17" s="6"/>
      <c r="G17" s="7">
        <v>1</v>
      </c>
      <c r="H17" s="7"/>
      <c r="I17" s="8">
        <f t="shared" si="0"/>
        <v>0</v>
      </c>
      <c r="J17" s="9"/>
    </row>
    <row r="18" spans="1:10" ht="15">
      <c r="A18" s="4" t="s">
        <v>5</v>
      </c>
      <c r="B18" s="5"/>
      <c r="C18" s="5"/>
      <c r="D18" s="5"/>
      <c r="E18" s="6"/>
      <c r="F18" s="6"/>
      <c r="G18" s="7">
        <v>1</v>
      </c>
      <c r="H18" s="7"/>
      <c r="I18" s="8">
        <f t="shared" si="0"/>
        <v>0</v>
      </c>
      <c r="J18" s="9"/>
    </row>
    <row r="19" spans="1:10" ht="15">
      <c r="A19" s="4" t="s">
        <v>6</v>
      </c>
      <c r="B19" s="5"/>
      <c r="C19" s="5"/>
      <c r="D19" s="5"/>
      <c r="E19" s="6"/>
      <c r="F19" s="6"/>
      <c r="G19" s="7">
        <v>4</v>
      </c>
      <c r="H19" s="7"/>
      <c r="I19" s="8">
        <f t="shared" si="0"/>
        <v>0</v>
      </c>
      <c r="J19" s="9"/>
    </row>
    <row r="20" spans="1:10" ht="15">
      <c r="A20" s="4" t="s">
        <v>7</v>
      </c>
      <c r="B20" s="5"/>
      <c r="C20" s="5"/>
      <c r="D20" s="5"/>
      <c r="E20" s="6"/>
      <c r="F20" s="6"/>
      <c r="G20" s="7">
        <v>1</v>
      </c>
      <c r="H20" s="7"/>
      <c r="I20" s="8">
        <f t="shared" si="0"/>
        <v>0</v>
      </c>
      <c r="J20" s="9"/>
    </row>
    <row r="21" spans="1:10" ht="15">
      <c r="A21" s="4" t="s">
        <v>8</v>
      </c>
      <c r="B21" s="5"/>
      <c r="C21" s="5"/>
      <c r="D21" s="5"/>
      <c r="E21" s="6"/>
      <c r="F21" s="6"/>
      <c r="G21" s="7">
        <v>2</v>
      </c>
      <c r="H21" s="7"/>
      <c r="I21" s="8">
        <f t="shared" si="0"/>
        <v>0</v>
      </c>
      <c r="J21" s="9"/>
    </row>
    <row r="22" spans="1:10" ht="15">
      <c r="A22" s="4" t="s">
        <v>9</v>
      </c>
      <c r="B22" s="5"/>
      <c r="C22" s="5"/>
      <c r="D22" s="5"/>
      <c r="E22" s="6"/>
      <c r="F22" s="6"/>
      <c r="G22" s="7">
        <v>2</v>
      </c>
      <c r="H22" s="7"/>
      <c r="I22" s="8">
        <f t="shared" si="0"/>
        <v>0</v>
      </c>
      <c r="J22" s="9"/>
    </row>
    <row r="23" spans="1:10" ht="15">
      <c r="A23" s="4" t="s">
        <v>10</v>
      </c>
      <c r="B23" s="5"/>
      <c r="C23" s="5"/>
      <c r="D23" s="5"/>
      <c r="E23" s="6"/>
      <c r="F23" s="6"/>
      <c r="G23" s="7">
        <v>2</v>
      </c>
      <c r="H23" s="7"/>
      <c r="I23" s="8">
        <f t="shared" si="0"/>
        <v>0</v>
      </c>
      <c r="J23" s="9"/>
    </row>
    <row r="24" spans="1:10" ht="15">
      <c r="A24" s="4" t="s">
        <v>11</v>
      </c>
      <c r="B24" s="5"/>
      <c r="C24" s="5"/>
      <c r="D24" s="5"/>
      <c r="E24" s="6"/>
      <c r="F24" s="6"/>
      <c r="G24" s="7">
        <v>2</v>
      </c>
      <c r="H24" s="7"/>
      <c r="I24" s="8">
        <f t="shared" si="0"/>
        <v>0</v>
      </c>
      <c r="J24" s="9"/>
    </row>
    <row r="25" spans="1:10" ht="15.75" thickBot="1">
      <c r="A25" s="10" t="s">
        <v>13</v>
      </c>
      <c r="B25" s="11"/>
      <c r="C25" s="11"/>
      <c r="D25" s="11"/>
      <c r="E25" s="12"/>
      <c r="F25" s="12"/>
      <c r="G25" s="12"/>
      <c r="H25" s="12"/>
      <c r="I25" s="2">
        <f>SUM(I13:J24)</f>
        <v>0</v>
      </c>
      <c r="J25" s="3"/>
    </row>
    <row r="26" ht="15.75" thickTop="1"/>
  </sheetData>
  <mergeCells count="86">
    <mergeCell ref="A1:H1"/>
    <mergeCell ref="I1:J1"/>
    <mergeCell ref="A2:H2"/>
    <mergeCell ref="I2:J2"/>
    <mergeCell ref="A4:H4"/>
    <mergeCell ref="I4:J4"/>
    <mergeCell ref="A3:H3"/>
    <mergeCell ref="I3:J3"/>
    <mergeCell ref="A5:H5"/>
    <mergeCell ref="I5:J5"/>
    <mergeCell ref="A6:C6"/>
    <mergeCell ref="D6:E6"/>
    <mergeCell ref="A7:C7"/>
    <mergeCell ref="F6:H6"/>
    <mergeCell ref="I6:J6"/>
    <mergeCell ref="F7:H7"/>
    <mergeCell ref="I7:J7"/>
    <mergeCell ref="A11:B11"/>
    <mergeCell ref="C11:J11"/>
    <mergeCell ref="D7:E7"/>
    <mergeCell ref="A8:C8"/>
    <mergeCell ref="D8:E8"/>
    <mergeCell ref="A9:C9"/>
    <mergeCell ref="D9:E9"/>
    <mergeCell ref="F9:H9"/>
    <mergeCell ref="I9:J9"/>
    <mergeCell ref="A10:C10"/>
    <mergeCell ref="D10:E10"/>
    <mergeCell ref="F10:H10"/>
    <mergeCell ref="I10:J10"/>
    <mergeCell ref="F8:H8"/>
    <mergeCell ref="I8:J8"/>
    <mergeCell ref="A12:D12"/>
    <mergeCell ref="E12:F12"/>
    <mergeCell ref="G12:H12"/>
    <mergeCell ref="I12:J12"/>
    <mergeCell ref="A13:D13"/>
    <mergeCell ref="E13:F13"/>
    <mergeCell ref="G13:H13"/>
    <mergeCell ref="I13:J13"/>
    <mergeCell ref="A14:D14"/>
    <mergeCell ref="E14:F14"/>
    <mergeCell ref="G14:H14"/>
    <mergeCell ref="I14:J14"/>
    <mergeCell ref="E15:F15"/>
    <mergeCell ref="G15:H15"/>
    <mergeCell ref="I15:J15"/>
    <mergeCell ref="A15:D15"/>
    <mergeCell ref="A16:D16"/>
    <mergeCell ref="E16:F16"/>
    <mergeCell ref="G16:H16"/>
    <mergeCell ref="I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D20"/>
    <mergeCell ref="E20:F20"/>
    <mergeCell ref="G20:H20"/>
    <mergeCell ref="I20:J20"/>
    <mergeCell ref="I24:J24"/>
    <mergeCell ref="G24:H24"/>
    <mergeCell ref="I25:J25"/>
    <mergeCell ref="A21:D21"/>
    <mergeCell ref="E21:F21"/>
    <mergeCell ref="G21:H21"/>
    <mergeCell ref="I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5:H25"/>
    <mergeCell ref="A24:D24"/>
    <mergeCell ref="E24:F24"/>
  </mergeCells>
  <dataValidations count="9">
    <dataValidation type="whole" allowBlank="1" showInputMessage="1" showErrorMessage="1" promptTitle="Zadejte hodnotu" prompt="délky vozidla v mm" errorTitle="Vaše hodnota" error="je mimo stanovené hranice_x000a_(zadáváte údaj v mm?)" sqref="D6:E6">
      <formula1>15000</formula1>
      <formula2>20000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7:E7">
      <formula1>2200</formula1>
      <formula2>2800</formula2>
    </dataValidation>
    <dataValidation type="whole" allowBlank="1" showInputMessage="1" showErrorMessage="1" promptTitle="Zadejte hodnotu" prompt="maximální obsaditelnosti (8 stojících osob/m2)" sqref="D8:E8">
      <formula1>50</formula1>
      <formula2>200</formula2>
    </dataValidation>
    <dataValidation type="whole" allowBlank="1" showInputMessage="1" showErrorMessage="1" promptTitle="Zadejte hodnotu" prompt="celkového počtu sedaček (včetně sklopných)" sqref="D9:E9">
      <formula1>20</formula1>
      <formula2>75</formula2>
    </dataValidation>
    <dataValidation type="whole" allowBlank="1" showInputMessage="1" showErrorMessage="1" promptTitle="Zadejte hodnotu" prompt="počtu bezbariérově přístupných, pevných (nesklopných) sedaček" sqref="D10:E10">
      <formula1>2</formula1>
      <formula2>45</formula2>
    </dataValidation>
    <dataValidation type="whole" allowBlank="1" showInputMessage="1" showErrorMessage="1" promptTitle="Zadejte hodnotu" prompt="kupní ceny vozidla bez DPH" sqref="I2:J2">
      <formula1>4000000</formula1>
      <formula2>9000000</formula2>
    </dataValidation>
    <dataValidation type="decimal" allowBlank="1" showInputMessage="1" showErrorMessage="1" promptTitle="Zadejte hodnotu" prompt="LCC po dobu garantované_x000a_provozní spolehlivosti" sqref="I4:J4">
      <formula1>500000</formula1>
      <formula2>3000000</formula2>
    </dataValidation>
    <dataValidation allowBlank="1" showInputMessage="1" showErrorMessage="1" promptTitle="Zadejte hodnotu" prompt="ceny dílu bez DPH_x000a_(v případě, že se skládá z více částí,_x000a_tak zadejte součet jejich cen)" sqref="E13:F24"/>
    <dataValidation type="decimal" allowBlank="1" showInputMessage="1" showErrorMessage="1" promptTitle="Zadejte hodnotu" prompt="garantovaných nákladů na PHM_x000a_(Kč/600 000 km)" sqref="I3:J3">
      <formula1>5000000</formula1>
      <formula2>12000000</formula2>
    </dataValidation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&amp;RCenová nabídka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CD54B6-77F8-4A91-B590-0FF600E3E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265A31-267B-4D12-8A2F-C1CA4880C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5AC858-CE99-481D-85E7-873FDBE08699}">
  <ds:schemaRefs>
    <ds:schemaRef ds:uri="a7951faf-23fd-4a20-be1e-078bbe8d3a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JUDr. Eliška Podroužková AKVT</cp:lastModifiedBy>
  <cp:lastPrinted>2017-03-31T10:30:00Z</cp:lastPrinted>
  <dcterms:created xsi:type="dcterms:W3CDTF">2017-02-26T15:47:04Z</dcterms:created>
  <dcterms:modified xsi:type="dcterms:W3CDTF">2021-05-05T10:23:51Z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